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530" windowHeight="4800" activeTab="1"/>
  </bookViews>
  <sheets>
    <sheet name="grafici2" sheetId="1" r:id="rId1"/>
    <sheet name="esercizio" sheetId="2" r:id="rId2"/>
    <sheet name="grafici 1" sheetId="3" r:id="rId3"/>
  </sheets>
  <definedNames>
    <definedName name="_xlnm.Print_Area" localSheetId="1">'esercizio'!$A$1:$N$60</definedName>
  </definedNames>
  <calcPr fullCalcOnLoad="1"/>
</workbook>
</file>

<file path=xl/sharedStrings.xml><?xml version="1.0" encoding="utf-8"?>
<sst xmlns="http://schemas.openxmlformats.org/spreadsheetml/2006/main" count="45" uniqueCount="17">
  <si>
    <t>PIANO DI AMMORTAMENTO AMERICANO O A DUE TASSI</t>
  </si>
  <si>
    <t>DEBITO</t>
  </si>
  <si>
    <t>TASSO ANNUO POSTICIPATO</t>
  </si>
  <si>
    <t>TASSO APPLICATO DALLA BANCA</t>
  </si>
  <si>
    <t>anno</t>
  </si>
  <si>
    <t>rata</t>
  </si>
  <si>
    <t>quota</t>
  </si>
  <si>
    <t>capitale</t>
  </si>
  <si>
    <t>interessi</t>
  </si>
  <si>
    <t>debito</t>
  </si>
  <si>
    <t>estinto</t>
  </si>
  <si>
    <t>residuo</t>
  </si>
  <si>
    <t>PERIODO IN ANNI</t>
  </si>
  <si>
    <t>PIANO DI AMMORTAMENTO UNIFORME O ITALIANO</t>
  </si>
  <si>
    <t>PIANO DI AMMORTAMENTO PROGRESSIVO O FRANCESE</t>
  </si>
  <si>
    <t xml:space="preserve">PROVA A MODIFICARE I DATI E OSSERVA COME E CHE COSA </t>
  </si>
  <si>
    <t>CAMBIA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</si>
</sst>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.5"/>
      <color indexed="10"/>
      <name val="Arial"/>
      <family val="2"/>
    </font>
    <font>
      <b/>
      <sz val="10"/>
      <color indexed="10"/>
      <name val="Arial"/>
      <family val="2"/>
    </font>
    <font>
      <b/>
      <sz val="10.75"/>
      <color indexed="10"/>
      <name val="Arial"/>
      <family val="2"/>
    </font>
    <font>
      <sz val="8.75"/>
      <name val="Arial"/>
      <family val="0"/>
    </font>
    <font>
      <sz val="8.25"/>
      <name val="Arial"/>
      <family val="0"/>
    </font>
    <font>
      <sz val="9"/>
      <name val="Arial"/>
      <family val="0"/>
    </font>
    <font>
      <b/>
      <sz val="11"/>
      <color indexed="10"/>
      <name val="Arial"/>
      <family val="2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4" fontId="3" fillId="0" borderId="0" xfId="15" applyFont="1" applyAlignment="1">
      <alignment/>
    </xf>
    <xf numFmtId="9" fontId="3" fillId="0" borderId="0" xfId="18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 quotePrefix="1">
      <alignment/>
    </xf>
    <xf numFmtId="44" fontId="0" fillId="2" borderId="0" xfId="0" applyNumberFormat="1" applyFill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AMMORTAMENTO AMERICANO O A DUE TASSI COMPOSIZIONE DELLA RATA</a:t>
            </a:r>
          </a:p>
        </c:rich>
      </c:tx>
      <c:layout>
        <c:manualLayout>
          <c:xMode val="factor"/>
          <c:yMode val="factor"/>
          <c:x val="0.03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52"/>
          <c:w val="0.708"/>
          <c:h val="0.7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esercizio!$C$8:$C$9</c:f>
              <c:strCache>
                <c:ptCount val="1"/>
                <c:pt idx="0">
                  <c:v>quota capitale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esercizio!$C$10:$C$20</c:f>
              <c:numCache>
                <c:ptCount val="11"/>
                <c:pt idx="1">
                  <c:v>758.6795822038373</c:v>
                </c:pt>
                <c:pt idx="2">
                  <c:v>758.6795822038373</c:v>
                </c:pt>
                <c:pt idx="3">
                  <c:v>758.6795822038373</c:v>
                </c:pt>
                <c:pt idx="4">
                  <c:v>758.6795822038373</c:v>
                </c:pt>
                <c:pt idx="5">
                  <c:v>758.6795822038373</c:v>
                </c:pt>
                <c:pt idx="6">
                  <c:v>758.6795822038373</c:v>
                </c:pt>
                <c:pt idx="7">
                  <c:v>758.6795822038373</c:v>
                </c:pt>
                <c:pt idx="8">
                  <c:v>758.6795822038373</c:v>
                </c:pt>
                <c:pt idx="9">
                  <c:v>758.6795822038373</c:v>
                </c:pt>
                <c:pt idx="10">
                  <c:v>758.6795822038373</c:v>
                </c:pt>
              </c:numCache>
            </c:numRef>
          </c:val>
        </c:ser>
        <c:ser>
          <c:idx val="1"/>
          <c:order val="1"/>
          <c:tx>
            <c:strRef>
              <c:f>esercizio!$D$8:$D$9</c:f>
              <c:strCache>
                <c:ptCount val="1"/>
                <c:pt idx="0">
                  <c:v>quota interessi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esercizio!$D$10:$D$20</c:f>
              <c:numCache>
                <c:ptCount val="11"/>
                <c:pt idx="1">
                  <c:v>800</c:v>
                </c:pt>
                <c:pt idx="2">
                  <c:v>800</c:v>
                </c:pt>
                <c:pt idx="3">
                  <c:v>800</c:v>
                </c:pt>
                <c:pt idx="4">
                  <c:v>800</c:v>
                </c:pt>
                <c:pt idx="5">
                  <c:v>800</c:v>
                </c:pt>
                <c:pt idx="6">
                  <c:v>800</c:v>
                </c:pt>
                <c:pt idx="7">
                  <c:v>800</c:v>
                </c:pt>
                <c:pt idx="8">
                  <c:v>800</c:v>
                </c:pt>
                <c:pt idx="9">
                  <c:v>800</c:v>
                </c:pt>
                <c:pt idx="10">
                  <c:v>800</c:v>
                </c:pt>
              </c:numCache>
            </c:numRef>
          </c:val>
        </c:ser>
        <c:axId val="43335741"/>
        <c:axId val="54477350"/>
      </c:barChart>
      <c:catAx>
        <c:axId val="43335741"/>
        <c:scaling>
          <c:orientation val="minMax"/>
        </c:scaling>
        <c:axPos val="b"/>
        <c:delete val="1"/>
        <c:majorTickMark val="out"/>
        <c:minorTickMark val="none"/>
        <c:tickLblPos val="nextTo"/>
        <c:crossAx val="54477350"/>
        <c:crosses val="autoZero"/>
        <c:auto val="1"/>
        <c:lblOffset val="100"/>
        <c:noMultiLvlLbl val="0"/>
      </c:catAx>
      <c:valAx>
        <c:axId val="54477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35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52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AMMORTAMENTO PROGRESSIVO O ITALIANO
COMPOSIZIONE DELLA RATA</a:t>
            </a:r>
          </a:p>
        </c:rich>
      </c:tx>
      <c:layout>
        <c:manualLayout>
          <c:xMode val="factor"/>
          <c:yMode val="factor"/>
          <c:x val="0.0187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2565"/>
          <c:w val="0.74025"/>
          <c:h val="0.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esercizio!$C$28:$C$29</c:f>
              <c:strCache>
                <c:ptCount val="1"/>
                <c:pt idx="0">
                  <c:v>quota capitale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esercizio!$C$30:$C$40</c:f>
              <c:numCache>
                <c:ptCount val="11"/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</c:numCache>
            </c:numRef>
          </c:val>
        </c:ser>
        <c:ser>
          <c:idx val="1"/>
          <c:order val="1"/>
          <c:tx>
            <c:strRef>
              <c:f>esercizio!$D$28:$D$29</c:f>
              <c:strCache>
                <c:ptCount val="1"/>
                <c:pt idx="0">
                  <c:v>quota interessi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esercizio!$D$30:$D$40</c:f>
              <c:numCache>
                <c:ptCount val="11"/>
                <c:pt idx="1">
                  <c:v>800</c:v>
                </c:pt>
                <c:pt idx="2">
                  <c:v>720</c:v>
                </c:pt>
                <c:pt idx="3">
                  <c:v>640</c:v>
                </c:pt>
                <c:pt idx="4">
                  <c:v>560</c:v>
                </c:pt>
                <c:pt idx="5">
                  <c:v>480</c:v>
                </c:pt>
                <c:pt idx="6">
                  <c:v>400</c:v>
                </c:pt>
                <c:pt idx="7">
                  <c:v>320</c:v>
                </c:pt>
                <c:pt idx="8">
                  <c:v>240</c:v>
                </c:pt>
                <c:pt idx="9">
                  <c:v>160</c:v>
                </c:pt>
                <c:pt idx="10">
                  <c:v>80</c:v>
                </c:pt>
              </c:numCache>
            </c:numRef>
          </c:val>
        </c:ser>
        <c:axId val="20534103"/>
        <c:axId val="50589200"/>
      </c:barChart>
      <c:catAx>
        <c:axId val="20534103"/>
        <c:scaling>
          <c:orientation val="minMax"/>
        </c:scaling>
        <c:axPos val="b"/>
        <c:delete val="1"/>
        <c:majorTickMark val="out"/>
        <c:minorTickMark val="none"/>
        <c:tickLblPos val="nextTo"/>
        <c:crossAx val="50589200"/>
        <c:crosses val="autoZero"/>
        <c:auto val="1"/>
        <c:lblOffset val="100"/>
        <c:noMultiLvlLbl val="0"/>
      </c:catAx>
      <c:valAx>
        <c:axId val="50589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34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AMMORTAMENTO PROGRESSIVO O FRANCESE COMPOSIZIONE DELLE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273"/>
          <c:w val="0.712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esercizio!$C$48:$C$49</c:f>
              <c:strCache>
                <c:ptCount val="1"/>
                <c:pt idx="0">
                  <c:v>quota capitale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esercizio!$C$50:$C$60</c:f>
              <c:numCache>
                <c:ptCount val="11"/>
                <c:pt idx="1">
                  <c:v>690.2948869707536</c:v>
                </c:pt>
                <c:pt idx="2">
                  <c:v>745.518477928414</c:v>
                </c:pt>
                <c:pt idx="3">
                  <c:v>805.1599561626871</c:v>
                </c:pt>
                <c:pt idx="4">
                  <c:v>869.572752655702</c:v>
                </c:pt>
                <c:pt idx="5">
                  <c:v>939.1385728681581</c:v>
                </c:pt>
                <c:pt idx="6">
                  <c:v>1014.2696586976108</c:v>
                </c:pt>
                <c:pt idx="7">
                  <c:v>1095.4112313934197</c:v>
                </c:pt>
                <c:pt idx="8">
                  <c:v>1183.0441299048932</c:v>
                </c:pt>
                <c:pt idx="9">
                  <c:v>1277.6876602972848</c:v>
                </c:pt>
                <c:pt idx="10">
                  <c:v>1379.9026731210674</c:v>
                </c:pt>
              </c:numCache>
            </c:numRef>
          </c:val>
        </c:ser>
        <c:ser>
          <c:idx val="1"/>
          <c:order val="1"/>
          <c:tx>
            <c:strRef>
              <c:f>esercizio!$D$48:$D$49</c:f>
              <c:strCache>
                <c:ptCount val="1"/>
                <c:pt idx="0">
                  <c:v>quota interessi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esercizio!$D$50:$D$60</c:f>
              <c:numCache>
                <c:ptCount val="11"/>
                <c:pt idx="1">
                  <c:v>800</c:v>
                </c:pt>
                <c:pt idx="2">
                  <c:v>744.7764090423397</c:v>
                </c:pt>
                <c:pt idx="3">
                  <c:v>685.1349308080665</c:v>
                </c:pt>
                <c:pt idx="4">
                  <c:v>620.7221343150517</c:v>
                </c:pt>
                <c:pt idx="5">
                  <c:v>551.1563141025955</c:v>
                </c:pt>
                <c:pt idx="6">
                  <c:v>476.0252282731429</c:v>
                </c:pt>
                <c:pt idx="7">
                  <c:v>394.883655577334</c:v>
                </c:pt>
                <c:pt idx="8">
                  <c:v>307.2507570658604</c:v>
                </c:pt>
                <c:pt idx="9">
                  <c:v>212.60722667346892</c:v>
                </c:pt>
                <c:pt idx="10">
                  <c:v>110.39221384968609</c:v>
                </c:pt>
              </c:numCache>
            </c:numRef>
          </c:val>
        </c:ser>
        <c:axId val="52649617"/>
        <c:axId val="4084506"/>
      </c:barChart>
      <c:catAx>
        <c:axId val="52649617"/>
        <c:scaling>
          <c:orientation val="minMax"/>
        </c:scaling>
        <c:axPos val="b"/>
        <c:delete val="1"/>
        <c:majorTickMark val="out"/>
        <c:minorTickMark val="none"/>
        <c:tickLblPos val="nextTo"/>
        <c:crossAx val="4084506"/>
        <c:crosses val="autoZero"/>
        <c:auto val="1"/>
        <c:lblOffset val="100"/>
        <c:noMultiLvlLbl val="0"/>
      </c:catAx>
      <c:valAx>
        <c:axId val="4084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49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5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AMMORTAMENTO AMERICANO O A DUE TASSI      CONFRONTO 
DEBITO RESIDUO e DEBITO ESTINTO</a:t>
            </a:r>
          </a:p>
        </c:rich>
      </c:tx>
      <c:layout>
        <c:manualLayout>
          <c:xMode val="factor"/>
          <c:yMode val="factor"/>
          <c:x val="-0.0045"/>
          <c:y val="0.0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275"/>
          <c:y val="0.332"/>
          <c:w val="0.71825"/>
          <c:h val="0.62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esercizio!$E$8:$E$9</c:f>
              <c:strCache>
                <c:ptCount val="1"/>
                <c:pt idx="0">
                  <c:v>debito estinto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esercizio!$E$10:$E$20</c:f>
              <c:numCache>
                <c:ptCount val="11"/>
                <c:pt idx="1">
                  <c:v>758.6795822038373</c:v>
                </c:pt>
                <c:pt idx="2">
                  <c:v>1562.879939339905</c:v>
                </c:pt>
                <c:pt idx="3">
                  <c:v>2415.3323179041363</c:v>
                </c:pt>
                <c:pt idx="4">
                  <c:v>3318.9318391822217</c:v>
                </c:pt>
                <c:pt idx="5">
                  <c:v>4276.747331736992</c:v>
                </c:pt>
                <c:pt idx="6">
                  <c:v>5292.03175384505</c:v>
                </c:pt>
                <c:pt idx="7">
                  <c:v>6368.23324127959</c:v>
                </c:pt>
                <c:pt idx="8">
                  <c:v>7509.006817960204</c:v>
                </c:pt>
                <c:pt idx="9">
                  <c:v>8718.226809241654</c:v>
                </c:pt>
                <c:pt idx="10">
                  <c:v>9999.99999999999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esercizio!$F$8:$F$9</c:f>
              <c:strCache>
                <c:ptCount val="1"/>
                <c:pt idx="0">
                  <c:v>debito residuo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esercizio!$F$10:$F$20</c:f>
              <c:numCache>
                <c:ptCount val="11"/>
                <c:pt idx="0">
                  <c:v>10000</c:v>
                </c:pt>
                <c:pt idx="1">
                  <c:v>9241.320417796163</c:v>
                </c:pt>
                <c:pt idx="2">
                  <c:v>8437.120060660094</c:v>
                </c:pt>
                <c:pt idx="3">
                  <c:v>7584.667682095864</c:v>
                </c:pt>
                <c:pt idx="4">
                  <c:v>6681.068160817778</c:v>
                </c:pt>
                <c:pt idx="5">
                  <c:v>5723.252668263008</c:v>
                </c:pt>
                <c:pt idx="6">
                  <c:v>4707.96824615495</c:v>
                </c:pt>
                <c:pt idx="7">
                  <c:v>3631.7667587204096</c:v>
                </c:pt>
                <c:pt idx="8">
                  <c:v>2490.993182039796</c:v>
                </c:pt>
                <c:pt idx="9">
                  <c:v>1281.7731907583457</c:v>
                </c:pt>
              </c:numCache>
            </c:numRef>
          </c:val>
          <c:shape val="box"/>
        </c:ser>
        <c:overlap val="100"/>
        <c:shape val="box"/>
        <c:axId val="36760555"/>
        <c:axId val="62409540"/>
      </c:bar3DChart>
      <c:catAx>
        <c:axId val="36760555"/>
        <c:scaling>
          <c:orientation val="minMax"/>
        </c:scaling>
        <c:axPos val="b"/>
        <c:delete val="1"/>
        <c:majorTickMark val="out"/>
        <c:minorTickMark val="none"/>
        <c:tickLblPos val="low"/>
        <c:crossAx val="62409540"/>
        <c:crosses val="autoZero"/>
        <c:auto val="1"/>
        <c:lblOffset val="100"/>
        <c:noMultiLvlLbl val="0"/>
      </c:catAx>
      <c:valAx>
        <c:axId val="624095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60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AMMORTAMENTO UNIFORME O ITALIANO CONFRONTO 
DEBITO RESIDUO e DEBITO ESTINTO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esercizio!$E$28:$E$29</c:f>
              <c:strCache>
                <c:ptCount val="1"/>
                <c:pt idx="0">
                  <c:v>debito estinto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esercizio!$E$30:$E$40</c:f>
              <c:numCache>
                <c:ptCount val="11"/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esercizio!$F$28:$F$29</c:f>
              <c:strCache>
                <c:ptCount val="1"/>
                <c:pt idx="0">
                  <c:v>debito residuo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esercizio!$F$30:$F$40</c:f>
              <c:numCache>
                <c:ptCount val="11"/>
                <c:pt idx="0">
                  <c:v>10000</c:v>
                </c:pt>
                <c:pt idx="1">
                  <c:v>9000</c:v>
                </c:pt>
                <c:pt idx="2">
                  <c:v>8000</c:v>
                </c:pt>
                <c:pt idx="3">
                  <c:v>7000</c:v>
                </c:pt>
                <c:pt idx="4">
                  <c:v>6000</c:v>
                </c:pt>
                <c:pt idx="5">
                  <c:v>5000</c:v>
                </c:pt>
                <c:pt idx="6">
                  <c:v>4000</c:v>
                </c:pt>
                <c:pt idx="7">
                  <c:v>3000</c:v>
                </c:pt>
                <c:pt idx="8">
                  <c:v>2000</c:v>
                </c:pt>
                <c:pt idx="9">
                  <c:v>1000</c:v>
                </c:pt>
                <c:pt idx="10">
                  <c:v>0</c:v>
                </c:pt>
              </c:numCache>
            </c:numRef>
          </c:val>
          <c:shape val="box"/>
        </c:ser>
        <c:overlap val="100"/>
        <c:shape val="box"/>
        <c:axId val="24814949"/>
        <c:axId val="22007950"/>
      </c:bar3DChart>
      <c:catAx>
        <c:axId val="24814949"/>
        <c:scaling>
          <c:orientation val="minMax"/>
        </c:scaling>
        <c:axPos val="b"/>
        <c:delete val="1"/>
        <c:majorTickMark val="out"/>
        <c:minorTickMark val="none"/>
        <c:tickLblPos val="low"/>
        <c:crossAx val="22007950"/>
        <c:crosses val="autoZero"/>
        <c:auto val="1"/>
        <c:lblOffset val="100"/>
        <c:noMultiLvlLbl val="0"/>
      </c:catAx>
      <c:valAx>
        <c:axId val="22007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149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AMMORTAMENTO PROGRESSIVO O FRANCESE CONFRONTO DEBITO RESIDUO e DEBITO ESTINTO</a:t>
            </a:r>
          </a:p>
        </c:rich>
      </c:tx>
      <c:layout>
        <c:manualLayout>
          <c:xMode val="factor"/>
          <c:yMode val="factor"/>
          <c:x val="0.0105"/>
          <c:y val="0.014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275"/>
          <c:y val="0.254"/>
          <c:w val="0.71875"/>
          <c:h val="0.70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esercizio!$E$48:$E$49</c:f>
              <c:strCache>
                <c:ptCount val="1"/>
                <c:pt idx="0">
                  <c:v>debito estinto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esercizio!$E$50:$E$60</c:f>
              <c:numCache>
                <c:ptCount val="11"/>
                <c:pt idx="1">
                  <c:v>690.2948869707536</c:v>
                </c:pt>
                <c:pt idx="2">
                  <c:v>1435.8133648991675</c:v>
                </c:pt>
                <c:pt idx="3">
                  <c:v>2240.9733210618547</c:v>
                </c:pt>
                <c:pt idx="4">
                  <c:v>3110.5460737175567</c:v>
                </c:pt>
                <c:pt idx="5">
                  <c:v>4049.6846465857147</c:v>
                </c:pt>
                <c:pt idx="6">
                  <c:v>5063.954305283325</c:v>
                </c:pt>
                <c:pt idx="7">
                  <c:v>6159.365536676745</c:v>
                </c:pt>
                <c:pt idx="8">
                  <c:v>7342.409666581639</c:v>
                </c:pt>
                <c:pt idx="9">
                  <c:v>8620.097326878924</c:v>
                </c:pt>
                <c:pt idx="10">
                  <c:v>9999.99999999999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esercizio!$F$48:$F$49</c:f>
              <c:strCache>
                <c:ptCount val="1"/>
                <c:pt idx="0">
                  <c:v>debito residuo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esercizio!$F$50:$F$60</c:f>
              <c:numCache>
                <c:ptCount val="11"/>
                <c:pt idx="0">
                  <c:v>10000</c:v>
                </c:pt>
                <c:pt idx="1">
                  <c:v>9309.705113029246</c:v>
                </c:pt>
                <c:pt idx="2">
                  <c:v>8564.186635100832</c:v>
                </c:pt>
                <c:pt idx="3">
                  <c:v>7759.026678938146</c:v>
                </c:pt>
                <c:pt idx="4">
                  <c:v>6889.453926282444</c:v>
                </c:pt>
                <c:pt idx="5">
                  <c:v>5950.315353414286</c:v>
                </c:pt>
                <c:pt idx="6">
                  <c:v>4936.045694716675</c:v>
                </c:pt>
                <c:pt idx="7">
                  <c:v>3840.6344633232547</c:v>
                </c:pt>
                <c:pt idx="8">
                  <c:v>2657.5903334183613</c:v>
                </c:pt>
                <c:pt idx="9">
                  <c:v>1379.902673121076</c:v>
                </c:pt>
              </c:numCache>
            </c:numRef>
          </c:val>
          <c:shape val="box"/>
        </c:ser>
        <c:overlap val="100"/>
        <c:shape val="box"/>
        <c:axId val="63853823"/>
        <c:axId val="37813496"/>
      </c:bar3DChart>
      <c:catAx>
        <c:axId val="63853823"/>
        <c:scaling>
          <c:orientation val="minMax"/>
        </c:scaling>
        <c:axPos val="b"/>
        <c:delete val="1"/>
        <c:majorTickMark val="out"/>
        <c:minorTickMark val="none"/>
        <c:tickLblPos val="low"/>
        <c:crossAx val="37813496"/>
        <c:crosses val="autoZero"/>
        <c:auto val="1"/>
        <c:lblOffset val="100"/>
        <c:noMultiLvlLbl val="0"/>
      </c:catAx>
      <c:valAx>
        <c:axId val="37813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538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76200</xdr:rowOff>
    </xdr:from>
    <xdr:to>
      <xdr:col>7</xdr:col>
      <xdr:colOff>38100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76200" y="561975"/>
        <a:ext cx="42291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0</xdr:rowOff>
    </xdr:from>
    <xdr:to>
      <xdr:col>7</xdr:col>
      <xdr:colOff>19050</xdr:colOff>
      <xdr:row>34</xdr:row>
      <xdr:rowOff>9525</xdr:rowOff>
    </xdr:to>
    <xdr:graphicFrame>
      <xdr:nvGraphicFramePr>
        <xdr:cNvPr id="2" name="Chart 2"/>
        <xdr:cNvGraphicFramePr/>
      </xdr:nvGraphicFramePr>
      <xdr:xfrm>
        <a:off x="19050" y="3238500"/>
        <a:ext cx="42672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7</xdr:col>
      <xdr:colOff>28575</xdr:colOff>
      <xdr:row>51</xdr:row>
      <xdr:rowOff>28575</xdr:rowOff>
    </xdr:to>
    <xdr:graphicFrame>
      <xdr:nvGraphicFramePr>
        <xdr:cNvPr id="3" name="Chart 3"/>
        <xdr:cNvGraphicFramePr/>
      </xdr:nvGraphicFramePr>
      <xdr:xfrm>
        <a:off x="0" y="5829300"/>
        <a:ext cx="429577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7</xdr:col>
      <xdr:colOff>9525</xdr:colOff>
      <xdr:row>17</xdr:row>
      <xdr:rowOff>152400</xdr:rowOff>
    </xdr:to>
    <xdr:graphicFrame>
      <xdr:nvGraphicFramePr>
        <xdr:cNvPr id="1" name="Chart 5"/>
        <xdr:cNvGraphicFramePr/>
      </xdr:nvGraphicFramePr>
      <xdr:xfrm>
        <a:off x="0" y="523875"/>
        <a:ext cx="42767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9525</xdr:rowOff>
    </xdr:from>
    <xdr:to>
      <xdr:col>7</xdr:col>
      <xdr:colOff>9525</xdr:colOff>
      <xdr:row>34</xdr:row>
      <xdr:rowOff>0</xdr:rowOff>
    </xdr:to>
    <xdr:graphicFrame>
      <xdr:nvGraphicFramePr>
        <xdr:cNvPr id="2" name="Chart 9"/>
        <xdr:cNvGraphicFramePr/>
      </xdr:nvGraphicFramePr>
      <xdr:xfrm>
        <a:off x="9525" y="3248025"/>
        <a:ext cx="426720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36</xdr:row>
      <xdr:rowOff>9525</xdr:rowOff>
    </xdr:from>
    <xdr:to>
      <xdr:col>7</xdr:col>
      <xdr:colOff>38100</xdr:colOff>
      <xdr:row>50</xdr:row>
      <xdr:rowOff>152400</xdr:rowOff>
    </xdr:to>
    <xdr:graphicFrame>
      <xdr:nvGraphicFramePr>
        <xdr:cNvPr id="3" name="Chart 10"/>
        <xdr:cNvGraphicFramePr/>
      </xdr:nvGraphicFramePr>
      <xdr:xfrm>
        <a:off x="19050" y="5838825"/>
        <a:ext cx="4286250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5">
      <selection activeCell="I41" sqref="I41"/>
    </sheetView>
  </sheetViews>
  <sheetFormatPr defaultColWidth="9.140625" defaultRowHeight="12.75"/>
  <sheetData>
    <row r="54" ht="4.5" customHeight="1"/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SheetLayoutView="100" workbookViewId="0" topLeftCell="A38">
      <selection activeCell="H63" sqref="H63"/>
    </sheetView>
  </sheetViews>
  <sheetFormatPr defaultColWidth="9.140625" defaultRowHeight="12.75"/>
  <cols>
    <col min="1" max="3" width="9.28125" style="0" bestFit="1" customWidth="1"/>
    <col min="4" max="4" width="10.140625" style="0" bestFit="1" customWidth="1"/>
    <col min="5" max="6" width="12.7109375" style="0" bestFit="1" customWidth="1"/>
  </cols>
  <sheetData>
    <row r="1" spans="1:7" ht="15.75">
      <c r="A1" s="1" t="s">
        <v>0</v>
      </c>
      <c r="B1" s="2"/>
      <c r="C1" s="2"/>
      <c r="D1" s="2"/>
      <c r="E1" s="2"/>
      <c r="F1" s="2"/>
      <c r="G1" s="2"/>
    </row>
    <row r="3" spans="1:5" ht="12.75">
      <c r="A3" s="3" t="s">
        <v>1</v>
      </c>
      <c r="B3" s="3"/>
      <c r="C3" s="3"/>
      <c r="D3" s="3"/>
      <c r="E3" s="4">
        <v>10000</v>
      </c>
    </row>
    <row r="4" spans="1:5" ht="12.75">
      <c r="A4" s="3" t="s">
        <v>2</v>
      </c>
      <c r="B4" s="3"/>
      <c r="C4" s="3"/>
      <c r="D4" s="3"/>
      <c r="E4" s="5">
        <v>0.08</v>
      </c>
    </row>
    <row r="5" spans="1:5" ht="12.75">
      <c r="A5" s="3" t="s">
        <v>3</v>
      </c>
      <c r="B5" s="3"/>
      <c r="C5" s="3"/>
      <c r="D5" s="3"/>
      <c r="E5" s="5">
        <v>0.06</v>
      </c>
    </row>
    <row r="6" spans="1:5" ht="12.75">
      <c r="A6" s="3" t="s">
        <v>12</v>
      </c>
      <c r="B6" s="3"/>
      <c r="C6" s="3"/>
      <c r="D6" s="3"/>
      <c r="E6" s="3">
        <v>10</v>
      </c>
    </row>
    <row r="8" spans="1:6" ht="12.75">
      <c r="A8" s="7" t="s">
        <v>4</v>
      </c>
      <c r="B8" s="7" t="s">
        <v>5</v>
      </c>
      <c r="C8" s="7" t="s">
        <v>6</v>
      </c>
      <c r="D8" s="7" t="s">
        <v>6</v>
      </c>
      <c r="E8" s="7" t="s">
        <v>9</v>
      </c>
      <c r="F8" s="7" t="s">
        <v>9</v>
      </c>
    </row>
    <row r="9" spans="1:6" ht="12.75">
      <c r="A9" s="6"/>
      <c r="B9" s="6"/>
      <c r="C9" s="7" t="s">
        <v>7</v>
      </c>
      <c r="D9" s="7" t="s">
        <v>8</v>
      </c>
      <c r="E9" s="7" t="s">
        <v>10</v>
      </c>
      <c r="F9" s="7" t="s">
        <v>11</v>
      </c>
    </row>
    <row r="10" spans="1:14" ht="15.75">
      <c r="A10" s="6">
        <v>0</v>
      </c>
      <c r="B10" s="6"/>
      <c r="C10" s="6"/>
      <c r="D10" s="6"/>
      <c r="E10" s="6"/>
      <c r="F10" s="6">
        <f>$E$3</f>
        <v>10000</v>
      </c>
      <c r="H10" s="1" t="s">
        <v>15</v>
      </c>
      <c r="I10" s="1"/>
      <c r="J10" s="1"/>
      <c r="K10" s="1"/>
      <c r="L10" s="1"/>
      <c r="M10" s="1"/>
      <c r="N10" s="1"/>
    </row>
    <row r="11" spans="1:14" ht="15.75">
      <c r="A11" s="6">
        <f>A10+1</f>
        <v>1</v>
      </c>
      <c r="B11" s="6">
        <f>IF(A11&lt;=$E$6,+C11+D11," ")</f>
        <v>1558.6795822038373</v>
      </c>
      <c r="C11" s="6">
        <f>IF(A11&lt;=$E$6,+$E$3*$E$5/(((1+$E$5)^$E$6)-1)," ")</f>
        <v>758.6795822038373</v>
      </c>
      <c r="D11" s="6">
        <f>IF(A11&lt;=$E$6,+$E$3*$E$4," ")</f>
        <v>800</v>
      </c>
      <c r="E11" s="6">
        <f>IF(A11&lt;=$E$6,+E10*(1+$E$5)+C11," ")</f>
        <v>758.6795822038373</v>
      </c>
      <c r="F11" s="8">
        <f>IF(A11&lt;=$E$6,+$F$10-E11," ")</f>
        <v>9241.320417796163</v>
      </c>
      <c r="H11" s="1"/>
      <c r="I11" s="1"/>
      <c r="J11" s="1"/>
      <c r="K11" s="1"/>
      <c r="L11" s="1"/>
      <c r="M11" s="1"/>
      <c r="N11" s="1"/>
    </row>
    <row r="12" spans="1:14" ht="15.75">
      <c r="A12" s="6">
        <f aca="true" t="shared" si="0" ref="A12:A20">A11+1</f>
        <v>2</v>
      </c>
      <c r="B12" s="6">
        <f aca="true" t="shared" si="1" ref="B12:B20">IF(A12&lt;=$E$6,+C12+D12," ")</f>
        <v>1558.6795822038373</v>
      </c>
      <c r="C12" s="6">
        <f aca="true" t="shared" si="2" ref="C12:C20">IF(A12&lt;=$E$6,+$E$3*$E$5/(((1+$E$5)^$E$6)-1)," ")</f>
        <v>758.6795822038373</v>
      </c>
      <c r="D12" s="6">
        <f aca="true" t="shared" si="3" ref="D12:D20">IF(A12&lt;=$E$6,+$E$3*$E$4," ")</f>
        <v>800</v>
      </c>
      <c r="E12" s="6">
        <f aca="true" t="shared" si="4" ref="E12:E20">IF(A12&lt;=$E$6,+E11*(1+$E$5)+C12," ")</f>
        <v>1562.879939339905</v>
      </c>
      <c r="F12" s="8">
        <f aca="true" t="shared" si="5" ref="F12:F19">IF(A12&lt;=$E$6,+$F$10-E12," ")</f>
        <v>8437.120060660094</v>
      </c>
      <c r="H12" s="1" t="s">
        <v>16</v>
      </c>
      <c r="I12" s="1"/>
      <c r="J12" s="1"/>
      <c r="K12" s="1"/>
      <c r="L12" s="1"/>
      <c r="M12" s="1"/>
      <c r="N12" s="1"/>
    </row>
    <row r="13" spans="1:6" ht="12.75">
      <c r="A13" s="6">
        <f t="shared" si="0"/>
        <v>3</v>
      </c>
      <c r="B13" s="6">
        <f t="shared" si="1"/>
        <v>1558.6795822038373</v>
      </c>
      <c r="C13" s="6">
        <f t="shared" si="2"/>
        <v>758.6795822038373</v>
      </c>
      <c r="D13" s="6">
        <f t="shared" si="3"/>
        <v>800</v>
      </c>
      <c r="E13" s="6">
        <f t="shared" si="4"/>
        <v>2415.3323179041363</v>
      </c>
      <c r="F13" s="8">
        <f t="shared" si="5"/>
        <v>7584.667682095864</v>
      </c>
    </row>
    <row r="14" spans="1:6" ht="12.75">
      <c r="A14" s="6">
        <f t="shared" si="0"/>
        <v>4</v>
      </c>
      <c r="B14" s="6">
        <f t="shared" si="1"/>
        <v>1558.6795822038373</v>
      </c>
      <c r="C14" s="6">
        <f t="shared" si="2"/>
        <v>758.6795822038373</v>
      </c>
      <c r="D14" s="6">
        <f t="shared" si="3"/>
        <v>800</v>
      </c>
      <c r="E14" s="6">
        <f t="shared" si="4"/>
        <v>3318.9318391822217</v>
      </c>
      <c r="F14" s="8">
        <f t="shared" si="5"/>
        <v>6681.068160817778</v>
      </c>
    </row>
    <row r="15" spans="1:6" ht="12.75">
      <c r="A15" s="6">
        <f t="shared" si="0"/>
        <v>5</v>
      </c>
      <c r="B15" s="6">
        <f t="shared" si="1"/>
        <v>1558.6795822038373</v>
      </c>
      <c r="C15" s="6">
        <f t="shared" si="2"/>
        <v>758.6795822038373</v>
      </c>
      <c r="D15" s="6">
        <f t="shared" si="3"/>
        <v>800</v>
      </c>
      <c r="E15" s="6">
        <f t="shared" si="4"/>
        <v>4276.747331736992</v>
      </c>
      <c r="F15" s="8">
        <f t="shared" si="5"/>
        <v>5723.252668263008</v>
      </c>
    </row>
    <row r="16" spans="1:6" ht="12.75">
      <c r="A16" s="6">
        <f t="shared" si="0"/>
        <v>6</v>
      </c>
      <c r="B16" s="6">
        <f t="shared" si="1"/>
        <v>1558.6795822038373</v>
      </c>
      <c r="C16" s="6">
        <f t="shared" si="2"/>
        <v>758.6795822038373</v>
      </c>
      <c r="D16" s="6">
        <f t="shared" si="3"/>
        <v>800</v>
      </c>
      <c r="E16" s="6">
        <f t="shared" si="4"/>
        <v>5292.03175384505</v>
      </c>
      <c r="F16" s="8">
        <f t="shared" si="5"/>
        <v>4707.96824615495</v>
      </c>
    </row>
    <row r="17" spans="1:6" ht="12.75">
      <c r="A17" s="6">
        <f t="shared" si="0"/>
        <v>7</v>
      </c>
      <c r="B17" s="6">
        <f t="shared" si="1"/>
        <v>1558.6795822038373</v>
      </c>
      <c r="C17" s="6">
        <f t="shared" si="2"/>
        <v>758.6795822038373</v>
      </c>
      <c r="D17" s="6">
        <f t="shared" si="3"/>
        <v>800</v>
      </c>
      <c r="E17" s="6">
        <f t="shared" si="4"/>
        <v>6368.23324127959</v>
      </c>
      <c r="F17" s="8">
        <f t="shared" si="5"/>
        <v>3631.7667587204096</v>
      </c>
    </row>
    <row r="18" spans="1:6" ht="12.75">
      <c r="A18" s="6">
        <f t="shared" si="0"/>
        <v>8</v>
      </c>
      <c r="B18" s="6">
        <f t="shared" si="1"/>
        <v>1558.6795822038373</v>
      </c>
      <c r="C18" s="6">
        <f t="shared" si="2"/>
        <v>758.6795822038373</v>
      </c>
      <c r="D18" s="6">
        <f t="shared" si="3"/>
        <v>800</v>
      </c>
      <c r="E18" s="6">
        <f t="shared" si="4"/>
        <v>7509.006817960204</v>
      </c>
      <c r="F18" s="8">
        <f t="shared" si="5"/>
        <v>2490.993182039796</v>
      </c>
    </row>
    <row r="19" spans="1:6" ht="12.75">
      <c r="A19" s="6">
        <f t="shared" si="0"/>
        <v>9</v>
      </c>
      <c r="B19" s="6">
        <f t="shared" si="1"/>
        <v>1558.6795822038373</v>
      </c>
      <c r="C19" s="6">
        <f t="shared" si="2"/>
        <v>758.6795822038373</v>
      </c>
      <c r="D19" s="6">
        <f t="shared" si="3"/>
        <v>800</v>
      </c>
      <c r="E19" s="6">
        <f t="shared" si="4"/>
        <v>8718.226809241654</v>
      </c>
      <c r="F19" s="8">
        <f t="shared" si="5"/>
        <v>1281.7731907583457</v>
      </c>
    </row>
    <row r="20" spans="1:6" ht="12.75">
      <c r="A20" s="6">
        <f t="shared" si="0"/>
        <v>10</v>
      </c>
      <c r="B20" s="6">
        <f t="shared" si="1"/>
        <v>1558.6795822038373</v>
      </c>
      <c r="C20" s="6">
        <f t="shared" si="2"/>
        <v>758.6795822038373</v>
      </c>
      <c r="D20" s="6">
        <f t="shared" si="3"/>
        <v>800</v>
      </c>
      <c r="E20" s="6">
        <f t="shared" si="4"/>
        <v>9999.99999999999</v>
      </c>
      <c r="F20" s="8"/>
    </row>
    <row r="22" spans="1:6" ht="15.75">
      <c r="A22" s="1" t="s">
        <v>13</v>
      </c>
      <c r="B22" s="2"/>
      <c r="C22" s="2"/>
      <c r="D22" s="2"/>
      <c r="E22" s="2"/>
      <c r="F22" s="2"/>
    </row>
    <row r="24" spans="1:6" ht="12.75">
      <c r="A24" s="3" t="s">
        <v>1</v>
      </c>
      <c r="B24" s="3"/>
      <c r="C24" s="3"/>
      <c r="D24" s="3"/>
      <c r="E24" s="4">
        <v>10000</v>
      </c>
      <c r="F24" s="3"/>
    </row>
    <row r="25" spans="1:6" ht="12.75">
      <c r="A25" s="3" t="s">
        <v>2</v>
      </c>
      <c r="B25" s="3"/>
      <c r="C25" s="3"/>
      <c r="D25" s="3"/>
      <c r="E25" s="5">
        <v>0.08</v>
      </c>
      <c r="F25" s="3"/>
    </row>
    <row r="26" spans="1:6" ht="12.75">
      <c r="A26" s="3" t="s">
        <v>12</v>
      </c>
      <c r="B26" s="3"/>
      <c r="C26" s="3"/>
      <c r="D26" s="3"/>
      <c r="E26" s="3">
        <v>10</v>
      </c>
      <c r="F26" s="3"/>
    </row>
    <row r="28" spans="1:6" ht="12.75">
      <c r="A28" s="7" t="s">
        <v>4</v>
      </c>
      <c r="B28" s="7" t="s">
        <v>5</v>
      </c>
      <c r="C28" s="7" t="s">
        <v>6</v>
      </c>
      <c r="D28" s="7" t="s">
        <v>6</v>
      </c>
      <c r="E28" s="7" t="s">
        <v>9</v>
      </c>
      <c r="F28" s="7" t="s">
        <v>9</v>
      </c>
    </row>
    <row r="29" spans="1:6" ht="12.75">
      <c r="A29" s="7"/>
      <c r="B29" s="7"/>
      <c r="C29" s="7" t="s">
        <v>7</v>
      </c>
      <c r="D29" s="7" t="s">
        <v>8</v>
      </c>
      <c r="E29" s="7" t="s">
        <v>10</v>
      </c>
      <c r="F29" s="7" t="s">
        <v>11</v>
      </c>
    </row>
    <row r="30" spans="1:6" ht="12.75">
      <c r="A30" s="6">
        <v>0</v>
      </c>
      <c r="B30" s="6"/>
      <c r="C30" s="6"/>
      <c r="D30" s="6"/>
      <c r="E30" s="6"/>
      <c r="F30" s="9">
        <f>$E$24</f>
        <v>10000</v>
      </c>
    </row>
    <row r="31" spans="1:6" ht="12.75">
      <c r="A31" s="6">
        <f>A30+1</f>
        <v>1</v>
      </c>
      <c r="B31" s="6">
        <f>IF(A31&lt;=$E$26,+C31+D31," ")</f>
        <v>1800</v>
      </c>
      <c r="C31" s="6">
        <f>IF(A31&lt;=$E$26,+$E$24/$E$26," ")</f>
        <v>1000</v>
      </c>
      <c r="D31" s="6">
        <f>IF(A31&lt;=$E$26,+F30*$E$25," ")</f>
        <v>800</v>
      </c>
      <c r="E31" s="6">
        <f>IF(A31&lt;=$E$26,+C31*A31," ")</f>
        <v>1000</v>
      </c>
      <c r="F31" s="6">
        <f>IF(A31&lt;=$E$26,+$F$30-E31," ")</f>
        <v>9000</v>
      </c>
    </row>
    <row r="32" spans="1:6" ht="12.75">
      <c r="A32" s="6">
        <f aca="true" t="shared" si="6" ref="A32:A40">A31+1</f>
        <v>2</v>
      </c>
      <c r="B32" s="6">
        <f aca="true" t="shared" si="7" ref="B32:B40">IF(A32&lt;=$E$26,+C32+D32," ")</f>
        <v>1720</v>
      </c>
      <c r="C32" s="6">
        <f aca="true" t="shared" si="8" ref="C32:C40">IF(A32&lt;=$E$26,+$E$24/$E$26," ")</f>
        <v>1000</v>
      </c>
      <c r="D32" s="6">
        <f aca="true" t="shared" si="9" ref="D32:D40">IF(A32&lt;=$E$26,+F31*$E$25," ")</f>
        <v>720</v>
      </c>
      <c r="E32" s="6">
        <f aca="true" t="shared" si="10" ref="E32:E40">IF(A32&lt;=$E$26,+C32*A32," ")</f>
        <v>2000</v>
      </c>
      <c r="F32" s="6">
        <f aca="true" t="shared" si="11" ref="F32:F40">IF(A32&lt;=$E$26,+$F$30-E32," ")</f>
        <v>8000</v>
      </c>
    </row>
    <row r="33" spans="1:6" ht="12.75">
      <c r="A33" s="6">
        <f t="shared" si="6"/>
        <v>3</v>
      </c>
      <c r="B33" s="6">
        <f t="shared" si="7"/>
        <v>1640</v>
      </c>
      <c r="C33" s="6">
        <f t="shared" si="8"/>
        <v>1000</v>
      </c>
      <c r="D33" s="6">
        <f t="shared" si="9"/>
        <v>640</v>
      </c>
      <c r="E33" s="6">
        <f t="shared" si="10"/>
        <v>3000</v>
      </c>
      <c r="F33" s="6">
        <f t="shared" si="11"/>
        <v>7000</v>
      </c>
    </row>
    <row r="34" spans="1:6" ht="12.75">
      <c r="A34" s="6">
        <f t="shared" si="6"/>
        <v>4</v>
      </c>
      <c r="B34" s="6">
        <f t="shared" si="7"/>
        <v>1560</v>
      </c>
      <c r="C34" s="6">
        <f t="shared" si="8"/>
        <v>1000</v>
      </c>
      <c r="D34" s="6">
        <f t="shared" si="9"/>
        <v>560</v>
      </c>
      <c r="E34" s="6">
        <f t="shared" si="10"/>
        <v>4000</v>
      </c>
      <c r="F34" s="6">
        <f t="shared" si="11"/>
        <v>6000</v>
      </c>
    </row>
    <row r="35" spans="1:6" ht="12.75">
      <c r="A35" s="6">
        <f t="shared" si="6"/>
        <v>5</v>
      </c>
      <c r="B35" s="6">
        <f t="shared" si="7"/>
        <v>1480</v>
      </c>
      <c r="C35" s="6">
        <f t="shared" si="8"/>
        <v>1000</v>
      </c>
      <c r="D35" s="6">
        <f t="shared" si="9"/>
        <v>480</v>
      </c>
      <c r="E35" s="6">
        <f t="shared" si="10"/>
        <v>5000</v>
      </c>
      <c r="F35" s="6">
        <f t="shared" si="11"/>
        <v>5000</v>
      </c>
    </row>
    <row r="36" spans="1:6" ht="12.75">
      <c r="A36" s="6">
        <f t="shared" si="6"/>
        <v>6</v>
      </c>
      <c r="B36" s="6">
        <f t="shared" si="7"/>
        <v>1400</v>
      </c>
      <c r="C36" s="6">
        <f t="shared" si="8"/>
        <v>1000</v>
      </c>
      <c r="D36" s="6">
        <f t="shared" si="9"/>
        <v>400</v>
      </c>
      <c r="E36" s="6">
        <f t="shared" si="10"/>
        <v>6000</v>
      </c>
      <c r="F36" s="6">
        <f t="shared" si="11"/>
        <v>4000</v>
      </c>
    </row>
    <row r="37" spans="1:6" ht="12.75">
      <c r="A37" s="6">
        <f t="shared" si="6"/>
        <v>7</v>
      </c>
      <c r="B37" s="6">
        <f t="shared" si="7"/>
        <v>1320</v>
      </c>
      <c r="C37" s="6">
        <f t="shared" si="8"/>
        <v>1000</v>
      </c>
      <c r="D37" s="6">
        <f t="shared" si="9"/>
        <v>320</v>
      </c>
      <c r="E37" s="6">
        <f t="shared" si="10"/>
        <v>7000</v>
      </c>
      <c r="F37" s="6">
        <f t="shared" si="11"/>
        <v>3000</v>
      </c>
    </row>
    <row r="38" spans="1:6" ht="12.75">
      <c r="A38" s="6">
        <f t="shared" si="6"/>
        <v>8</v>
      </c>
      <c r="B38" s="6">
        <f t="shared" si="7"/>
        <v>1240</v>
      </c>
      <c r="C38" s="6">
        <f t="shared" si="8"/>
        <v>1000</v>
      </c>
      <c r="D38" s="6">
        <f t="shared" si="9"/>
        <v>240</v>
      </c>
      <c r="E38" s="6">
        <f t="shared" si="10"/>
        <v>8000</v>
      </c>
      <c r="F38" s="6">
        <f>IF(A38&lt;=$E$26,+$F$30-E38," ")</f>
        <v>2000</v>
      </c>
    </row>
    <row r="39" spans="1:6" ht="12.75">
      <c r="A39" s="6">
        <f t="shared" si="6"/>
        <v>9</v>
      </c>
      <c r="B39" s="6">
        <f t="shared" si="7"/>
        <v>1160</v>
      </c>
      <c r="C39" s="6">
        <f t="shared" si="8"/>
        <v>1000</v>
      </c>
      <c r="D39" s="6">
        <f t="shared" si="9"/>
        <v>160</v>
      </c>
      <c r="E39" s="6">
        <f t="shared" si="10"/>
        <v>9000</v>
      </c>
      <c r="F39" s="6">
        <f t="shared" si="11"/>
        <v>1000</v>
      </c>
    </row>
    <row r="40" spans="1:6" ht="12.75">
      <c r="A40" s="6">
        <f t="shared" si="6"/>
        <v>10</v>
      </c>
      <c r="B40" s="6">
        <f t="shared" si="7"/>
        <v>1080</v>
      </c>
      <c r="C40" s="6">
        <f t="shared" si="8"/>
        <v>1000</v>
      </c>
      <c r="D40" s="6">
        <f t="shared" si="9"/>
        <v>80</v>
      </c>
      <c r="E40" s="6">
        <f t="shared" si="10"/>
        <v>10000</v>
      </c>
      <c r="F40" s="6">
        <f t="shared" si="11"/>
        <v>0</v>
      </c>
    </row>
    <row r="42" spans="1:7" ht="15.75">
      <c r="A42" s="1" t="s">
        <v>14</v>
      </c>
      <c r="B42" s="2"/>
      <c r="C42" s="2"/>
      <c r="D42" s="2"/>
      <c r="E42" s="2"/>
      <c r="F42" s="2"/>
      <c r="G42" s="2"/>
    </row>
    <row r="44" spans="1:5" ht="12.75">
      <c r="A44" s="3" t="s">
        <v>1</v>
      </c>
      <c r="B44" s="3"/>
      <c r="C44" s="3"/>
      <c r="D44" s="3"/>
      <c r="E44" s="3">
        <v>10000</v>
      </c>
    </row>
    <row r="45" spans="1:5" ht="12.75">
      <c r="A45" s="3" t="s">
        <v>2</v>
      </c>
      <c r="B45" s="3"/>
      <c r="C45" s="3"/>
      <c r="D45" s="3"/>
      <c r="E45" s="5">
        <v>0.08</v>
      </c>
    </row>
    <row r="46" spans="1:5" ht="12.75">
      <c r="A46" s="3" t="s">
        <v>12</v>
      </c>
      <c r="B46" s="3"/>
      <c r="C46" s="3"/>
      <c r="D46" s="3"/>
      <c r="E46" s="3">
        <v>10</v>
      </c>
    </row>
    <row r="47" spans="1:6" ht="12.75">
      <c r="A47" s="6"/>
      <c r="B47" s="6"/>
      <c r="C47" s="6"/>
      <c r="D47" s="6"/>
      <c r="E47" s="6"/>
      <c r="F47" s="6"/>
    </row>
    <row r="48" spans="1:6" ht="12.75">
      <c r="A48" s="7" t="s">
        <v>4</v>
      </c>
      <c r="B48" s="7" t="s">
        <v>5</v>
      </c>
      <c r="C48" s="7" t="s">
        <v>6</v>
      </c>
      <c r="D48" s="7" t="s">
        <v>6</v>
      </c>
      <c r="E48" s="7" t="s">
        <v>9</v>
      </c>
      <c r="F48" s="7" t="s">
        <v>9</v>
      </c>
    </row>
    <row r="49" spans="1:6" ht="12.75">
      <c r="A49" s="7"/>
      <c r="B49" s="7"/>
      <c r="C49" s="7" t="s">
        <v>7</v>
      </c>
      <c r="D49" s="7" t="s">
        <v>8</v>
      </c>
      <c r="E49" s="7" t="s">
        <v>10</v>
      </c>
      <c r="F49" s="7" t="s">
        <v>11</v>
      </c>
    </row>
    <row r="50" spans="1:6" ht="12.75">
      <c r="A50" s="6">
        <v>0</v>
      </c>
      <c r="B50" s="6"/>
      <c r="C50" s="6"/>
      <c r="D50" s="6"/>
      <c r="E50" s="6"/>
      <c r="F50" s="6">
        <f>$E$44</f>
        <v>10000</v>
      </c>
    </row>
    <row r="51" spans="1:6" ht="12.75">
      <c r="A51" s="6">
        <f>A50+1</f>
        <v>1</v>
      </c>
      <c r="B51" s="6">
        <f>IF(A51&lt;=$E$46,PMT($E$45,$E$46,$E$44)*(-1)," ")</f>
        <v>1490.2948869707536</v>
      </c>
      <c r="C51" s="6">
        <f>IF(A51&lt;=$E$46,+B51-D51," ")</f>
        <v>690.2948869707536</v>
      </c>
      <c r="D51" s="6">
        <f>IF(A51&lt;=$E$46,+F50*$E$45," ")</f>
        <v>800</v>
      </c>
      <c r="E51" s="6">
        <f>C51</f>
        <v>690.2948869707536</v>
      </c>
      <c r="F51" s="6">
        <f>IF(A51&lt;=$E$46,+$F$50-E51," ")</f>
        <v>9309.705113029246</v>
      </c>
    </row>
    <row r="52" spans="1:6" ht="12.75">
      <c r="A52" s="6">
        <f aca="true" t="shared" si="12" ref="A52:A60">A51+1</f>
        <v>2</v>
      </c>
      <c r="B52" s="6">
        <f aca="true" t="shared" si="13" ref="B52:B60">IF(A52&lt;=$E$46,PMT($E$45,$E$46,$E$44)*(-1)," ")</f>
        <v>1490.2948869707536</v>
      </c>
      <c r="C52" s="6">
        <f aca="true" t="shared" si="14" ref="C52:C60">IF(A52&lt;=$E$46,+B52-D52," ")</f>
        <v>745.518477928414</v>
      </c>
      <c r="D52" s="6">
        <f aca="true" t="shared" si="15" ref="D52:D60">IF(A52&lt;=$E$46,+F51*$E$45," ")</f>
        <v>744.7764090423397</v>
      </c>
      <c r="E52" s="6">
        <f>IF(A52&lt;=$E$46,SUM($C$51:C52)," ")</f>
        <v>1435.8133648991675</v>
      </c>
      <c r="F52" s="6">
        <f aca="true" t="shared" si="16" ref="F52:F59">IF(A52&lt;=$E$46,+$F$50-E52," ")</f>
        <v>8564.186635100832</v>
      </c>
    </row>
    <row r="53" spans="1:6" ht="12.75">
      <c r="A53" s="6">
        <f t="shared" si="12"/>
        <v>3</v>
      </c>
      <c r="B53" s="6">
        <f t="shared" si="13"/>
        <v>1490.2948869707536</v>
      </c>
      <c r="C53" s="6">
        <f t="shared" si="14"/>
        <v>805.1599561626871</v>
      </c>
      <c r="D53" s="6">
        <f t="shared" si="15"/>
        <v>685.1349308080665</v>
      </c>
      <c r="E53" s="6">
        <f>IF(A53&lt;=$E$46,SUM($C$51:C53)," ")</f>
        <v>2240.9733210618547</v>
      </c>
      <c r="F53" s="6">
        <f t="shared" si="16"/>
        <v>7759.026678938146</v>
      </c>
    </row>
    <row r="54" spans="1:6" ht="12.75">
      <c r="A54" s="6">
        <f t="shared" si="12"/>
        <v>4</v>
      </c>
      <c r="B54" s="6">
        <f t="shared" si="13"/>
        <v>1490.2948869707536</v>
      </c>
      <c r="C54" s="6">
        <f t="shared" si="14"/>
        <v>869.572752655702</v>
      </c>
      <c r="D54" s="6">
        <f t="shared" si="15"/>
        <v>620.7221343150517</v>
      </c>
      <c r="E54" s="6">
        <f>IF(A54&lt;=$E$46,SUM($C$51:C54)," ")</f>
        <v>3110.5460737175567</v>
      </c>
      <c r="F54" s="6">
        <f t="shared" si="16"/>
        <v>6889.453926282444</v>
      </c>
    </row>
    <row r="55" spans="1:6" ht="12.75">
      <c r="A55" s="6">
        <f t="shared" si="12"/>
        <v>5</v>
      </c>
      <c r="B55" s="6">
        <f t="shared" si="13"/>
        <v>1490.2948869707536</v>
      </c>
      <c r="C55" s="6">
        <f t="shared" si="14"/>
        <v>939.1385728681581</v>
      </c>
      <c r="D55" s="6">
        <f t="shared" si="15"/>
        <v>551.1563141025955</v>
      </c>
      <c r="E55" s="6">
        <f>IF(A55&lt;=$E$46,SUM($C$51:C55)," ")</f>
        <v>4049.6846465857147</v>
      </c>
      <c r="F55" s="6">
        <f t="shared" si="16"/>
        <v>5950.315353414286</v>
      </c>
    </row>
    <row r="56" spans="1:6" ht="12.75">
      <c r="A56" s="6">
        <f t="shared" si="12"/>
        <v>6</v>
      </c>
      <c r="B56" s="6">
        <f t="shared" si="13"/>
        <v>1490.2948869707536</v>
      </c>
      <c r="C56" s="6">
        <f t="shared" si="14"/>
        <v>1014.2696586976108</v>
      </c>
      <c r="D56" s="6">
        <f t="shared" si="15"/>
        <v>476.0252282731429</v>
      </c>
      <c r="E56" s="6">
        <f>IF(A56&lt;=$E$46,SUM($C$51:C56)," ")</f>
        <v>5063.954305283325</v>
      </c>
      <c r="F56" s="6">
        <f t="shared" si="16"/>
        <v>4936.045694716675</v>
      </c>
    </row>
    <row r="57" spans="1:6" ht="12.75">
      <c r="A57" s="6">
        <f t="shared" si="12"/>
        <v>7</v>
      </c>
      <c r="B57" s="6">
        <f t="shared" si="13"/>
        <v>1490.2948869707536</v>
      </c>
      <c r="C57" s="6">
        <f t="shared" si="14"/>
        <v>1095.4112313934197</v>
      </c>
      <c r="D57" s="6">
        <f t="shared" si="15"/>
        <v>394.883655577334</v>
      </c>
      <c r="E57" s="6">
        <f>IF(A57&lt;=$E$46,SUM($C$51:C57)," ")</f>
        <v>6159.365536676745</v>
      </c>
      <c r="F57" s="6">
        <f t="shared" si="16"/>
        <v>3840.6344633232547</v>
      </c>
    </row>
    <row r="58" spans="1:6" ht="12.75">
      <c r="A58" s="6">
        <f t="shared" si="12"/>
        <v>8</v>
      </c>
      <c r="B58" s="6">
        <f t="shared" si="13"/>
        <v>1490.2948869707536</v>
      </c>
      <c r="C58" s="6">
        <f t="shared" si="14"/>
        <v>1183.0441299048932</v>
      </c>
      <c r="D58" s="6">
        <f t="shared" si="15"/>
        <v>307.2507570658604</v>
      </c>
      <c r="E58" s="6">
        <f>IF(A58&lt;=$E$46,SUM($C$51:C58)," ")</f>
        <v>7342.409666581639</v>
      </c>
      <c r="F58" s="6">
        <f t="shared" si="16"/>
        <v>2657.5903334183613</v>
      </c>
    </row>
    <row r="59" spans="1:6" ht="12.75">
      <c r="A59" s="6">
        <f t="shared" si="12"/>
        <v>9</v>
      </c>
      <c r="B59" s="6">
        <f t="shared" si="13"/>
        <v>1490.2948869707536</v>
      </c>
      <c r="C59" s="6">
        <f t="shared" si="14"/>
        <v>1277.6876602972848</v>
      </c>
      <c r="D59" s="6">
        <f t="shared" si="15"/>
        <v>212.60722667346892</v>
      </c>
      <c r="E59" s="6">
        <f>IF(A59&lt;=$E$46,SUM($C$51:C59)," ")</f>
        <v>8620.097326878924</v>
      </c>
      <c r="F59" s="6">
        <f t="shared" si="16"/>
        <v>1379.902673121076</v>
      </c>
    </row>
    <row r="60" spans="1:6" ht="12.75">
      <c r="A60" s="6">
        <f t="shared" si="12"/>
        <v>10</v>
      </c>
      <c r="B60" s="6">
        <f t="shared" si="13"/>
        <v>1490.2948869707536</v>
      </c>
      <c r="C60" s="6">
        <f t="shared" si="14"/>
        <v>1379.9026731210674</v>
      </c>
      <c r="D60" s="6">
        <f t="shared" si="15"/>
        <v>110.39221384968609</v>
      </c>
      <c r="E60" s="6">
        <f>IF(A60&lt;=$E$46,SUM($C$51:C60)," ")</f>
        <v>9999.99999999999</v>
      </c>
      <c r="F60" s="6"/>
    </row>
  </sheetData>
  <printOptions/>
  <pageMargins left="0.75" right="0.75" top="1" bottom="1" header="0.5" footer="0.5"/>
  <pageSetup orientation="portrait" paperSize="9" scale="63" r:id="rId1"/>
  <colBreaks count="1" manualBreakCount="1">
    <brk id="11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3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2004-04-18T17:26:29Z</cp:lastPrinted>
  <dcterms:created xsi:type="dcterms:W3CDTF">2004-04-06T15:17:52Z</dcterms:created>
  <dcterms:modified xsi:type="dcterms:W3CDTF">2004-04-18T17:28:00Z</dcterms:modified>
  <cp:category/>
  <cp:version/>
  <cp:contentType/>
  <cp:contentStatus/>
</cp:coreProperties>
</file>